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7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<sst xmlns="http://schemas.openxmlformats.org/spreadsheetml/2006/main" count="73" uniqueCount="46">
  <si>
    <t>Hangover 5 (GRR)</t>
  </si>
  <si>
    <t>Worthing Lido (WH)</t>
  </si>
  <si>
    <t>Lewes (LAC)</t>
  </si>
  <si>
    <t>Hedgehoppers (PHH)</t>
  </si>
  <si>
    <t>Trundle Hill (ChR)</t>
  </si>
  <si>
    <t>Hove Park (A80)</t>
  </si>
  <si>
    <t>Roundhill Romp (SAC)</t>
  </si>
  <si>
    <t>Beach Run (ARC)</t>
  </si>
  <si>
    <t>Highdown Hike (WS)</t>
  </si>
  <si>
    <t>Tilgate Forest (S&amp;S)</t>
  </si>
  <si>
    <t>Fittleworth 5 (FF)</t>
  </si>
  <si>
    <t>Valentines (HoJ)</t>
  </si>
  <si>
    <t>Seven Stiles (HeJ)</t>
  </si>
  <si>
    <t>Hickstead Gallop (HHH)</t>
  </si>
  <si>
    <t>Junior boys</t>
  </si>
  <si>
    <t>Junior girls</t>
  </si>
  <si>
    <t>Women</t>
  </si>
  <si>
    <t>Men</t>
  </si>
  <si>
    <t>Total</t>
  </si>
  <si>
    <t>Non-league runners</t>
  </si>
  <si>
    <t>~</t>
  </si>
  <si>
    <t>League runners</t>
  </si>
  <si>
    <t>Seniors total</t>
  </si>
  <si>
    <t>Juniors total</t>
  </si>
  <si>
    <t>totals</t>
  </si>
  <si>
    <t>Junior total</t>
  </si>
  <si>
    <t>Senior total</t>
  </si>
  <si>
    <t>averages</t>
  </si>
  <si>
    <t>Lancing Manor (LE)</t>
  </si>
  <si>
    <t>Phil McErlain</t>
  </si>
  <si>
    <t>Totals</t>
  </si>
  <si>
    <t>Race not held</t>
  </si>
  <si>
    <t>ratio of average male:average female</t>
  </si>
  <si>
    <t>Foxes Five (SS)</t>
  </si>
  <si>
    <t>Runners total</t>
  </si>
  <si>
    <t>Seniors</t>
  </si>
  <si>
    <t>Juniors</t>
  </si>
  <si>
    <t>Runners</t>
  </si>
  <si>
    <t>West Sussex Fun Run League 2013</t>
  </si>
  <si>
    <t>Increase from 2012 to 2013</t>
  </si>
  <si>
    <t>Downland Dash (BHR)*</t>
  </si>
  <si>
    <t>The ratio of men to women is 1.7:1 so, if we were still using numerical banding, I would now recommend a change to bands of 17 for men and 10 for women. The % system makes such a change unnecessary.</t>
  </si>
  <si>
    <t>The ratio of boys to girls is 1.1:1 and the current junior bandings are in the ratio 1:1 so, if we were still using numerical banding, I would recommend no change.</t>
  </si>
  <si>
    <t>*</t>
  </si>
  <si>
    <t>* race held but no results available</t>
  </si>
  <si>
    <t>totals without Valentines (2013) or Lewes junior race (2012) in order to provide a fair comparison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</si>
</sst>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%"/>
    <numFmt numFmtId="166" formatCode="[$-809]dd\ mmmm\ yyyy"/>
    <numFmt numFmtId="167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Fill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46" fillId="0" borderId="11" xfId="0" applyFont="1" applyBorder="1" applyAlignment="1">
      <alignment horizontal="center" wrapText="1"/>
    </xf>
    <xf numFmtId="0" fontId="47" fillId="0" borderId="12" xfId="0" applyFont="1" applyBorder="1" applyAlignment="1">
      <alignment horizontal="center"/>
    </xf>
    <xf numFmtId="1" fontId="47" fillId="0" borderId="12" xfId="0" applyNumberFormat="1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167" fontId="47" fillId="0" borderId="14" xfId="59" applyNumberFormat="1" applyFont="1" applyBorder="1" applyAlignment="1">
      <alignment horizontal="center"/>
    </xf>
    <xf numFmtId="0" fontId="47" fillId="0" borderId="14" xfId="0" applyFont="1" applyBorder="1" applyAlignment="1">
      <alignment/>
    </xf>
    <xf numFmtId="2" fontId="47" fillId="0" borderId="14" xfId="59" applyNumberFormat="1" applyFont="1" applyBorder="1" applyAlignment="1">
      <alignment horizontal="center"/>
    </xf>
    <xf numFmtId="10" fontId="45" fillId="0" borderId="15" xfId="59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6" fillId="0" borderId="16" xfId="0" applyFont="1" applyBorder="1" applyAlignment="1">
      <alignment horizontal="center" wrapText="1"/>
    </xf>
    <xf numFmtId="0" fontId="2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45" fillId="0" borderId="21" xfId="0" applyFont="1" applyBorder="1" applyAlignment="1">
      <alignment horizontal="center"/>
    </xf>
    <xf numFmtId="0" fontId="47" fillId="0" borderId="2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2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8" fillId="0" borderId="22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12" xfId="0" applyFont="1" applyBorder="1" applyAlignment="1">
      <alignment horizont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14" fontId="0" fillId="0" borderId="35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46" fillId="0" borderId="0" xfId="0" applyFont="1" applyBorder="1" applyAlignment="1">
      <alignment horizontal="center" wrapText="1"/>
    </xf>
    <xf numFmtId="0" fontId="46" fillId="0" borderId="11" xfId="0" applyFont="1" applyBorder="1" applyAlignment="1">
      <alignment horizontal="center" wrapText="1"/>
    </xf>
    <xf numFmtId="0" fontId="47" fillId="0" borderId="36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0" fillId="0" borderId="0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7" fillId="0" borderId="38" xfId="0" applyFont="1" applyBorder="1" applyAlignment="1">
      <alignment horizontal="center" wrapText="1"/>
    </xf>
    <xf numFmtId="0" fontId="47" fillId="0" borderId="14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49" fillId="0" borderId="2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46" fillId="0" borderId="17" xfId="0" applyFont="1" applyBorder="1" applyAlignment="1">
      <alignment horizontal="center" wrapText="1"/>
    </xf>
    <xf numFmtId="0" fontId="50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6" xfId="0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2"/>
  <sheetViews>
    <sheetView tabSelected="1" zoomScalePageLayoutView="0" workbookViewId="0" topLeftCell="A7">
      <selection activeCell="AB27" sqref="AB27"/>
    </sheetView>
  </sheetViews>
  <sheetFormatPr defaultColWidth="9.140625" defaultRowHeight="15"/>
  <cols>
    <col min="1" max="1" width="3.140625" style="0" customWidth="1"/>
    <col min="2" max="2" width="19.28125" style="0" customWidth="1"/>
    <col min="3" max="18" width="4.7109375" style="0" customWidth="1"/>
    <col min="19" max="19" width="5.421875" style="0" customWidth="1"/>
    <col min="20" max="21" width="4.7109375" style="0" customWidth="1"/>
    <col min="22" max="22" width="5.57421875" style="0" customWidth="1"/>
    <col min="23" max="24" width="4.7109375" style="0" customWidth="1"/>
    <col min="25" max="25" width="6.140625" style="0" customWidth="1"/>
    <col min="26" max="26" width="3.140625" style="0" customWidth="1"/>
    <col min="27" max="27" width="5.7109375" style="0" customWidth="1"/>
    <col min="28" max="28" width="23.00390625" style="0" customWidth="1"/>
  </cols>
  <sheetData>
    <row r="1" spans="1:25" ht="24" customHeight="1" thickTop="1">
      <c r="A1" s="44" t="s">
        <v>38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6"/>
    </row>
    <row r="2" spans="1:25" ht="21" customHeight="1">
      <c r="A2" s="26"/>
      <c r="B2" s="21"/>
      <c r="C2" s="54" t="s">
        <v>21</v>
      </c>
      <c r="D2" s="55"/>
      <c r="E2" s="55"/>
      <c r="F2" s="55"/>
      <c r="G2" s="55"/>
      <c r="H2" s="55"/>
      <c r="I2" s="56"/>
      <c r="J2" s="57" t="s">
        <v>19</v>
      </c>
      <c r="K2" s="58"/>
      <c r="L2" s="58"/>
      <c r="M2" s="58"/>
      <c r="N2" s="58"/>
      <c r="O2" s="58"/>
      <c r="P2" s="59"/>
      <c r="Q2" s="96" t="s">
        <v>30</v>
      </c>
      <c r="R2" s="58"/>
      <c r="S2" s="58"/>
      <c r="T2" s="58"/>
      <c r="U2" s="58"/>
      <c r="V2" s="58"/>
      <c r="W2" s="58"/>
      <c r="X2" s="58"/>
      <c r="Y2" s="97"/>
    </row>
    <row r="3" spans="1:25" ht="15" customHeight="1">
      <c r="A3" s="26"/>
      <c r="B3" s="21"/>
      <c r="C3" s="32"/>
      <c r="D3" s="7"/>
      <c r="E3" s="7"/>
      <c r="F3" s="7"/>
      <c r="G3" s="7"/>
      <c r="H3" s="7"/>
      <c r="I3" s="8"/>
      <c r="J3" s="9"/>
      <c r="K3" s="6"/>
      <c r="L3" s="6"/>
      <c r="M3" s="6"/>
      <c r="N3" s="6"/>
      <c r="O3" s="6"/>
      <c r="P3" s="33"/>
      <c r="Q3" s="102">
        <v>2013</v>
      </c>
      <c r="R3" s="88"/>
      <c r="S3" s="88"/>
      <c r="T3" s="88">
        <v>2012</v>
      </c>
      <c r="U3" s="88"/>
      <c r="V3" s="89"/>
      <c r="W3" s="85" t="s">
        <v>39</v>
      </c>
      <c r="X3" s="86"/>
      <c r="Y3" s="87"/>
    </row>
    <row r="4" spans="1:26" ht="15" customHeight="1">
      <c r="A4" s="26"/>
      <c r="B4" s="21"/>
      <c r="C4" s="75" t="s">
        <v>14</v>
      </c>
      <c r="D4" s="74" t="s">
        <v>15</v>
      </c>
      <c r="E4" s="74" t="s">
        <v>25</v>
      </c>
      <c r="F4" s="74" t="s">
        <v>17</v>
      </c>
      <c r="G4" s="74" t="s">
        <v>16</v>
      </c>
      <c r="H4" s="74" t="s">
        <v>26</v>
      </c>
      <c r="I4" s="53" t="s">
        <v>18</v>
      </c>
      <c r="J4" s="75" t="s">
        <v>14</v>
      </c>
      <c r="K4" s="74" t="s">
        <v>15</v>
      </c>
      <c r="L4" s="74" t="s">
        <v>25</v>
      </c>
      <c r="M4" s="74" t="s">
        <v>17</v>
      </c>
      <c r="N4" s="74" t="s">
        <v>16</v>
      </c>
      <c r="O4" s="74" t="s">
        <v>26</v>
      </c>
      <c r="P4" s="101" t="s">
        <v>18</v>
      </c>
      <c r="Q4" s="92" t="s">
        <v>22</v>
      </c>
      <c r="R4" s="74" t="s">
        <v>23</v>
      </c>
      <c r="S4" s="53" t="s">
        <v>34</v>
      </c>
      <c r="T4" s="75" t="s">
        <v>22</v>
      </c>
      <c r="U4" s="74" t="s">
        <v>23</v>
      </c>
      <c r="V4" s="53" t="s">
        <v>34</v>
      </c>
      <c r="W4" s="85"/>
      <c r="X4" s="86"/>
      <c r="Y4" s="87"/>
      <c r="Z4" s="84"/>
    </row>
    <row r="5" spans="1:26" ht="15" customHeight="1">
      <c r="A5" s="26"/>
      <c r="B5" s="21"/>
      <c r="C5" s="75"/>
      <c r="D5" s="74"/>
      <c r="E5" s="74"/>
      <c r="F5" s="74"/>
      <c r="G5" s="74"/>
      <c r="H5" s="74"/>
      <c r="I5" s="53"/>
      <c r="J5" s="75"/>
      <c r="K5" s="74"/>
      <c r="L5" s="74"/>
      <c r="M5" s="74"/>
      <c r="N5" s="74"/>
      <c r="O5" s="74"/>
      <c r="P5" s="101"/>
      <c r="Q5" s="92"/>
      <c r="R5" s="74"/>
      <c r="S5" s="53"/>
      <c r="T5" s="75"/>
      <c r="U5" s="74"/>
      <c r="V5" s="53"/>
      <c r="W5" s="10" t="s">
        <v>35</v>
      </c>
      <c r="X5" s="5" t="s">
        <v>36</v>
      </c>
      <c r="Y5" s="19" t="s">
        <v>37</v>
      </c>
      <c r="Z5" s="84"/>
    </row>
    <row r="6" spans="1:25" ht="15">
      <c r="A6" s="26">
        <v>1</v>
      </c>
      <c r="B6" s="22" t="s">
        <v>0</v>
      </c>
      <c r="C6" s="2">
        <v>6</v>
      </c>
      <c r="D6" s="4">
        <v>4</v>
      </c>
      <c r="E6" s="4">
        <f>SUM(C6:D6)</f>
        <v>10</v>
      </c>
      <c r="F6" s="4">
        <v>167</v>
      </c>
      <c r="G6" s="4">
        <v>85</v>
      </c>
      <c r="H6" s="4">
        <f>SUM(F6:G6)</f>
        <v>252</v>
      </c>
      <c r="I6" s="1">
        <f>E6+H6</f>
        <v>262</v>
      </c>
      <c r="J6" s="2">
        <v>9</v>
      </c>
      <c r="K6" s="4">
        <v>7</v>
      </c>
      <c r="L6" s="4">
        <f>SUM(J6:K6)</f>
        <v>16</v>
      </c>
      <c r="M6" s="4">
        <v>59</v>
      </c>
      <c r="N6" s="4">
        <v>20</v>
      </c>
      <c r="O6" s="4">
        <f>SUM(M6:N6)</f>
        <v>79</v>
      </c>
      <c r="P6" s="25">
        <f>L6+O6</f>
        <v>95</v>
      </c>
      <c r="Q6" s="30">
        <f>N6+M6+G6+F6</f>
        <v>331</v>
      </c>
      <c r="R6" s="4">
        <f>C6+D6+J6+K6</f>
        <v>26</v>
      </c>
      <c r="S6" s="1">
        <f>P6+I6</f>
        <v>357</v>
      </c>
      <c r="T6" s="2">
        <v>387</v>
      </c>
      <c r="U6" s="4">
        <v>33</v>
      </c>
      <c r="V6" s="1">
        <v>420</v>
      </c>
      <c r="W6" s="2">
        <f>Q6-T6</f>
        <v>-56</v>
      </c>
      <c r="X6" s="4">
        <f>R6-U6</f>
        <v>-7</v>
      </c>
      <c r="Y6" s="18">
        <f>S6-V6</f>
        <v>-63</v>
      </c>
    </row>
    <row r="7" spans="1:25" ht="15">
      <c r="A7" s="26">
        <v>2</v>
      </c>
      <c r="B7" s="22" t="s">
        <v>1</v>
      </c>
      <c r="C7" s="2">
        <v>26</v>
      </c>
      <c r="D7" s="4">
        <v>32</v>
      </c>
      <c r="E7" s="4">
        <f>SUM(C7:D7)</f>
        <v>58</v>
      </c>
      <c r="F7" s="34">
        <v>230</v>
      </c>
      <c r="G7" s="3">
        <v>144</v>
      </c>
      <c r="H7" s="4">
        <f>SUM(F7:G7)</f>
        <v>374</v>
      </c>
      <c r="I7" s="1">
        <f>E7+H7</f>
        <v>432</v>
      </c>
      <c r="J7" s="2">
        <v>9</v>
      </c>
      <c r="K7" s="4">
        <v>6</v>
      </c>
      <c r="L7" s="4">
        <f>SUM(J7:K7)</f>
        <v>15</v>
      </c>
      <c r="M7" s="35">
        <v>76</v>
      </c>
      <c r="N7" s="3">
        <v>55</v>
      </c>
      <c r="O7" s="4">
        <f>SUM(M7:N7)</f>
        <v>131</v>
      </c>
      <c r="P7" s="25">
        <f>L7+O7</f>
        <v>146</v>
      </c>
      <c r="Q7" s="30">
        <f>N7+M7+G7+F7</f>
        <v>505</v>
      </c>
      <c r="R7" s="4">
        <f>C7+D7+J7+K7</f>
        <v>73</v>
      </c>
      <c r="S7" s="1">
        <f>P7+I7</f>
        <v>578</v>
      </c>
      <c r="T7" s="2">
        <v>482</v>
      </c>
      <c r="U7" s="4">
        <v>76</v>
      </c>
      <c r="V7" s="1">
        <v>558</v>
      </c>
      <c r="W7" s="38">
        <f aca="true" t="shared" si="0" ref="W7:W22">Q7-T7</f>
        <v>23</v>
      </c>
      <c r="X7" s="39">
        <f aca="true" t="shared" si="1" ref="X7:X22">R7-U7</f>
        <v>-3</v>
      </c>
      <c r="Y7" s="18">
        <f aca="true" t="shared" si="2" ref="Y7:Y22">S7-V7</f>
        <v>20</v>
      </c>
    </row>
    <row r="8" spans="1:25" ht="15">
      <c r="A8" s="26">
        <v>3</v>
      </c>
      <c r="B8" s="22" t="s">
        <v>11</v>
      </c>
      <c r="C8" s="38"/>
      <c r="D8" s="39"/>
      <c r="E8" s="39" t="s">
        <v>20</v>
      </c>
      <c r="F8" s="39">
        <v>147</v>
      </c>
      <c r="G8" s="39">
        <v>91</v>
      </c>
      <c r="H8" s="39">
        <f>SUM(F8:G8)</f>
        <v>238</v>
      </c>
      <c r="I8" s="41">
        <f>H8</f>
        <v>238</v>
      </c>
      <c r="J8" s="39"/>
      <c r="K8" s="39"/>
      <c r="L8" s="39" t="s">
        <v>20</v>
      </c>
      <c r="M8" s="39">
        <v>33</v>
      </c>
      <c r="N8" s="39">
        <v>14</v>
      </c>
      <c r="O8" s="39">
        <f>SUM(M8:N8)</f>
        <v>47</v>
      </c>
      <c r="P8" s="40">
        <f>O8</f>
        <v>47</v>
      </c>
      <c r="Q8" s="42">
        <f>N8+M8+G8+F8</f>
        <v>285</v>
      </c>
      <c r="R8" s="43" t="s">
        <v>20</v>
      </c>
      <c r="S8" s="41">
        <f>P8+I8</f>
        <v>285</v>
      </c>
      <c r="T8" s="60" t="s">
        <v>31</v>
      </c>
      <c r="U8" s="61"/>
      <c r="V8" s="62"/>
      <c r="W8" s="60"/>
      <c r="X8" s="61"/>
      <c r="Y8" s="63"/>
    </row>
    <row r="9" spans="1:25" ht="15">
      <c r="A9" s="26">
        <v>4</v>
      </c>
      <c r="B9" s="22" t="s">
        <v>33</v>
      </c>
      <c r="C9" s="2">
        <v>15</v>
      </c>
      <c r="D9" s="4">
        <v>12</v>
      </c>
      <c r="E9" s="4">
        <f>SUM(C9:D9)</f>
        <v>27</v>
      </c>
      <c r="F9" s="4">
        <v>144</v>
      </c>
      <c r="G9" s="3">
        <v>112</v>
      </c>
      <c r="H9" s="4">
        <f>SUM(F9:G9)</f>
        <v>256</v>
      </c>
      <c r="I9" s="1">
        <f>E9+H9</f>
        <v>283</v>
      </c>
      <c r="J9" s="2">
        <v>0</v>
      </c>
      <c r="K9" s="4">
        <v>0</v>
      </c>
      <c r="L9" s="4">
        <f>SUM(J9:K9)</f>
        <v>0</v>
      </c>
      <c r="M9" s="3">
        <v>17</v>
      </c>
      <c r="N9" s="3">
        <v>9</v>
      </c>
      <c r="O9" s="4">
        <f>SUM(M9:N9)</f>
        <v>26</v>
      </c>
      <c r="P9" s="25">
        <f>L9+O9</f>
        <v>26</v>
      </c>
      <c r="Q9" s="30">
        <f>N9+M9+G9+F9</f>
        <v>282</v>
      </c>
      <c r="R9" s="4">
        <f>C9+D9+J9+K9</f>
        <v>27</v>
      </c>
      <c r="S9" s="1">
        <f>P9+I9</f>
        <v>309</v>
      </c>
      <c r="T9" s="38">
        <v>302</v>
      </c>
      <c r="U9" s="39">
        <v>38</v>
      </c>
      <c r="V9" s="41">
        <v>340</v>
      </c>
      <c r="W9" s="38">
        <f>Q9-T9</f>
        <v>-20</v>
      </c>
      <c r="X9" s="39">
        <f>R9-U9</f>
        <v>-11</v>
      </c>
      <c r="Y9" s="18">
        <f>S9-V9</f>
        <v>-31</v>
      </c>
    </row>
    <row r="10" spans="1:25" ht="15">
      <c r="A10" s="26">
        <v>5</v>
      </c>
      <c r="B10" s="22" t="s">
        <v>2</v>
      </c>
      <c r="C10" s="2"/>
      <c r="D10" s="4"/>
      <c r="E10" s="4">
        <f>SUM(C10:D10)</f>
        <v>0</v>
      </c>
      <c r="F10" s="4">
        <v>174</v>
      </c>
      <c r="G10" s="4">
        <v>108</v>
      </c>
      <c r="H10" s="4">
        <f aca="true" t="shared" si="3" ref="H10:H22">SUM(F10:G10)</f>
        <v>282</v>
      </c>
      <c r="I10" s="1">
        <f>E10+H10</f>
        <v>282</v>
      </c>
      <c r="J10" s="2"/>
      <c r="K10" s="4"/>
      <c r="L10" s="4">
        <f>SUM(J10:K10)</f>
        <v>0</v>
      </c>
      <c r="M10" s="4">
        <v>130</v>
      </c>
      <c r="N10" s="4">
        <v>71</v>
      </c>
      <c r="O10" s="4">
        <f aca="true" t="shared" si="4" ref="O10:O22">SUM(M10:N10)</f>
        <v>201</v>
      </c>
      <c r="P10" s="25">
        <f>L10+O10</f>
        <v>201</v>
      </c>
      <c r="Q10" s="30">
        <f aca="true" t="shared" si="5" ref="Q10:Q22">N10+M10+G10+F10</f>
        <v>483</v>
      </c>
      <c r="R10" s="43" t="s">
        <v>43</v>
      </c>
      <c r="S10" s="1">
        <f aca="true" t="shared" si="6" ref="S10:S22">P10+I10</f>
        <v>483</v>
      </c>
      <c r="T10" s="2">
        <v>481</v>
      </c>
      <c r="U10" s="4">
        <v>40</v>
      </c>
      <c r="V10" s="1">
        <v>521</v>
      </c>
      <c r="W10" s="38">
        <f t="shared" si="0"/>
        <v>2</v>
      </c>
      <c r="X10" s="39"/>
      <c r="Y10" s="18">
        <f t="shared" si="2"/>
        <v>-38</v>
      </c>
    </row>
    <row r="11" spans="1:25" ht="15">
      <c r="A11" s="26">
        <v>6</v>
      </c>
      <c r="B11" s="22" t="s">
        <v>3</v>
      </c>
      <c r="C11" s="2"/>
      <c r="D11" s="4"/>
      <c r="E11" s="4" t="s">
        <v>20</v>
      </c>
      <c r="F11" s="4">
        <v>138</v>
      </c>
      <c r="G11" s="4">
        <v>85</v>
      </c>
      <c r="H11" s="4">
        <f t="shared" si="3"/>
        <v>223</v>
      </c>
      <c r="I11" s="1">
        <f>H11</f>
        <v>223</v>
      </c>
      <c r="J11" s="2"/>
      <c r="K11" s="4"/>
      <c r="L11" s="4" t="s">
        <v>20</v>
      </c>
      <c r="M11" s="4">
        <v>32</v>
      </c>
      <c r="N11" s="4">
        <v>13</v>
      </c>
      <c r="O11" s="4">
        <f t="shared" si="4"/>
        <v>45</v>
      </c>
      <c r="P11" s="25">
        <f>O11</f>
        <v>45</v>
      </c>
      <c r="Q11" s="30">
        <f t="shared" si="5"/>
        <v>268</v>
      </c>
      <c r="R11" s="4" t="s">
        <v>20</v>
      </c>
      <c r="S11" s="1">
        <f t="shared" si="6"/>
        <v>268</v>
      </c>
      <c r="T11" s="2">
        <v>273</v>
      </c>
      <c r="U11" s="4" t="s">
        <v>20</v>
      </c>
      <c r="V11" s="1">
        <v>273</v>
      </c>
      <c r="W11" s="38">
        <f t="shared" si="0"/>
        <v>-5</v>
      </c>
      <c r="X11" s="39" t="s">
        <v>20</v>
      </c>
      <c r="Y11" s="18">
        <f t="shared" si="2"/>
        <v>-5</v>
      </c>
    </row>
    <row r="12" spans="1:25" ht="15">
      <c r="A12" s="26">
        <v>7</v>
      </c>
      <c r="B12" s="22" t="s">
        <v>4</v>
      </c>
      <c r="C12" s="2">
        <v>8</v>
      </c>
      <c r="D12" s="4">
        <v>5</v>
      </c>
      <c r="E12" s="4">
        <f>SUM(C12:D12)</f>
        <v>13</v>
      </c>
      <c r="F12" s="4">
        <v>156</v>
      </c>
      <c r="G12" s="4">
        <v>81</v>
      </c>
      <c r="H12" s="4">
        <f t="shared" si="3"/>
        <v>237</v>
      </c>
      <c r="I12" s="1">
        <f>E12+H12</f>
        <v>250</v>
      </c>
      <c r="J12" s="2">
        <v>6</v>
      </c>
      <c r="K12" s="4">
        <v>5</v>
      </c>
      <c r="L12" s="4">
        <f>SUM(J12:K12)</f>
        <v>11</v>
      </c>
      <c r="M12" s="4">
        <v>63</v>
      </c>
      <c r="N12" s="4">
        <v>21</v>
      </c>
      <c r="O12" s="4">
        <f t="shared" si="4"/>
        <v>84</v>
      </c>
      <c r="P12" s="25">
        <f>L12+O12</f>
        <v>95</v>
      </c>
      <c r="Q12" s="30">
        <f t="shared" si="5"/>
        <v>321</v>
      </c>
      <c r="R12" s="4">
        <f>C12+D12+J12+K12</f>
        <v>24</v>
      </c>
      <c r="S12" s="1">
        <f t="shared" si="6"/>
        <v>345</v>
      </c>
      <c r="T12" s="2">
        <v>326</v>
      </c>
      <c r="U12" s="4">
        <v>27</v>
      </c>
      <c r="V12" s="1">
        <v>353</v>
      </c>
      <c r="W12" s="38">
        <f t="shared" si="0"/>
        <v>-5</v>
      </c>
      <c r="X12" s="39">
        <f t="shared" si="1"/>
        <v>-3</v>
      </c>
      <c r="Y12" s="18">
        <f t="shared" si="2"/>
        <v>-8</v>
      </c>
    </row>
    <row r="13" spans="1:25" ht="15">
      <c r="A13" s="26">
        <v>8</v>
      </c>
      <c r="B13" s="22" t="s">
        <v>5</v>
      </c>
      <c r="C13" s="2"/>
      <c r="D13" s="4"/>
      <c r="E13" s="4" t="s">
        <v>20</v>
      </c>
      <c r="F13" s="4">
        <v>172</v>
      </c>
      <c r="G13" s="4">
        <v>100</v>
      </c>
      <c r="H13" s="4">
        <f t="shared" si="3"/>
        <v>272</v>
      </c>
      <c r="I13" s="1">
        <f>H13</f>
        <v>272</v>
      </c>
      <c r="J13" s="2"/>
      <c r="K13" s="4"/>
      <c r="L13" s="4" t="s">
        <v>20</v>
      </c>
      <c r="M13" s="4">
        <v>11</v>
      </c>
      <c r="N13" s="4">
        <v>2</v>
      </c>
      <c r="O13" s="4">
        <f t="shared" si="4"/>
        <v>13</v>
      </c>
      <c r="P13" s="25">
        <f>O13</f>
        <v>13</v>
      </c>
      <c r="Q13" s="30">
        <f t="shared" si="5"/>
        <v>285</v>
      </c>
      <c r="R13" s="4" t="s">
        <v>20</v>
      </c>
      <c r="S13" s="1">
        <f t="shared" si="6"/>
        <v>285</v>
      </c>
      <c r="T13" s="2">
        <v>253</v>
      </c>
      <c r="U13" s="4" t="s">
        <v>20</v>
      </c>
      <c r="V13" s="1">
        <v>253</v>
      </c>
      <c r="W13" s="38">
        <f t="shared" si="0"/>
        <v>32</v>
      </c>
      <c r="X13" s="39" t="s">
        <v>20</v>
      </c>
      <c r="Y13" s="18">
        <f t="shared" si="2"/>
        <v>32</v>
      </c>
    </row>
    <row r="14" spans="1:25" ht="15">
      <c r="A14" s="26">
        <v>9</v>
      </c>
      <c r="B14" s="22" t="s">
        <v>40</v>
      </c>
      <c r="C14" s="2">
        <v>11</v>
      </c>
      <c r="D14" s="4">
        <v>8</v>
      </c>
      <c r="E14" s="4">
        <f>SUM(C14:D14)</f>
        <v>19</v>
      </c>
      <c r="F14" s="4">
        <v>125</v>
      </c>
      <c r="G14" s="34">
        <v>80</v>
      </c>
      <c r="H14" s="4">
        <f t="shared" si="3"/>
        <v>205</v>
      </c>
      <c r="I14" s="1">
        <f>E14+H14</f>
        <v>224</v>
      </c>
      <c r="J14" s="2">
        <v>32</v>
      </c>
      <c r="K14" s="4">
        <v>16</v>
      </c>
      <c r="L14" s="4">
        <f>SUM(J14:K14)</f>
        <v>48</v>
      </c>
      <c r="M14" s="4">
        <v>32</v>
      </c>
      <c r="N14" s="4">
        <v>15</v>
      </c>
      <c r="O14" s="4">
        <f t="shared" si="4"/>
        <v>47</v>
      </c>
      <c r="P14" s="25">
        <f>L14+O14</f>
        <v>95</v>
      </c>
      <c r="Q14" s="30">
        <f t="shared" si="5"/>
        <v>252</v>
      </c>
      <c r="R14" s="4">
        <f>C14+D14+J14+K14</f>
        <v>67</v>
      </c>
      <c r="S14" s="1">
        <f t="shared" si="6"/>
        <v>319</v>
      </c>
      <c r="T14" s="2">
        <v>307</v>
      </c>
      <c r="U14" s="4">
        <v>48</v>
      </c>
      <c r="V14" s="1">
        <v>355</v>
      </c>
      <c r="W14" s="38">
        <f t="shared" si="0"/>
        <v>-55</v>
      </c>
      <c r="X14" s="39">
        <f t="shared" si="1"/>
        <v>19</v>
      </c>
      <c r="Y14" s="18">
        <f t="shared" si="2"/>
        <v>-36</v>
      </c>
    </row>
    <row r="15" spans="1:25" ht="15">
      <c r="A15" s="26">
        <v>10</v>
      </c>
      <c r="B15" s="22" t="s">
        <v>7</v>
      </c>
      <c r="C15" s="2">
        <v>15</v>
      </c>
      <c r="D15" s="4">
        <v>15</v>
      </c>
      <c r="E15" s="4">
        <f>SUM(C15:D15)</f>
        <v>30</v>
      </c>
      <c r="F15" s="34">
        <v>144</v>
      </c>
      <c r="G15" s="4">
        <v>80</v>
      </c>
      <c r="H15" s="4">
        <f>SUM(F15:G15)</f>
        <v>224</v>
      </c>
      <c r="I15" s="1">
        <f>E15+H15</f>
        <v>254</v>
      </c>
      <c r="J15" s="2">
        <v>42</v>
      </c>
      <c r="K15" s="4">
        <v>31</v>
      </c>
      <c r="L15" s="4">
        <f>SUM(J15:K15)</f>
        <v>73</v>
      </c>
      <c r="M15" s="34">
        <v>28</v>
      </c>
      <c r="N15" s="4">
        <v>14</v>
      </c>
      <c r="O15" s="4">
        <f>SUM(M15:N15)</f>
        <v>42</v>
      </c>
      <c r="P15" s="25">
        <f>L15+O15</f>
        <v>115</v>
      </c>
      <c r="Q15" s="30">
        <f>N15+M15+G15+F15</f>
        <v>266</v>
      </c>
      <c r="R15" s="4">
        <f>C15+D15+J15+K15</f>
        <v>103</v>
      </c>
      <c r="S15" s="1">
        <f>P15+I15</f>
        <v>369</v>
      </c>
      <c r="T15" s="2">
        <v>287</v>
      </c>
      <c r="U15" s="4">
        <v>54</v>
      </c>
      <c r="V15" s="1">
        <v>341</v>
      </c>
      <c r="W15" s="38">
        <f aca="true" t="shared" si="7" ref="W15:Y16">Q15-T15</f>
        <v>-21</v>
      </c>
      <c r="X15" s="39">
        <f t="shared" si="7"/>
        <v>49</v>
      </c>
      <c r="Y15" s="18">
        <f t="shared" si="7"/>
        <v>28</v>
      </c>
    </row>
    <row r="16" spans="1:25" ht="15">
      <c r="A16" s="26">
        <v>11</v>
      </c>
      <c r="B16" s="22" t="s">
        <v>6</v>
      </c>
      <c r="C16" s="2">
        <v>17</v>
      </c>
      <c r="D16" s="4">
        <v>17</v>
      </c>
      <c r="E16" s="4">
        <f>SUM(C16:D16)</f>
        <v>34</v>
      </c>
      <c r="F16" s="4">
        <v>203</v>
      </c>
      <c r="G16" s="4">
        <v>101</v>
      </c>
      <c r="H16" s="4">
        <f>SUM(F16:G16)</f>
        <v>304</v>
      </c>
      <c r="I16" s="1">
        <f>E16+H16</f>
        <v>338</v>
      </c>
      <c r="J16" s="2">
        <v>7</v>
      </c>
      <c r="K16" s="4">
        <v>3</v>
      </c>
      <c r="L16" s="4">
        <f>SUM(J16:K16)</f>
        <v>10</v>
      </c>
      <c r="M16" s="4">
        <v>109</v>
      </c>
      <c r="N16" s="4">
        <v>52</v>
      </c>
      <c r="O16" s="4">
        <f>SUM(M16:N16)</f>
        <v>161</v>
      </c>
      <c r="P16" s="25">
        <f>L16+O16</f>
        <v>171</v>
      </c>
      <c r="Q16" s="30">
        <f>N16+M16+G16+F16</f>
        <v>465</v>
      </c>
      <c r="R16" s="4">
        <f>C16+D16+J16+K16</f>
        <v>44</v>
      </c>
      <c r="S16" s="1">
        <f>P16+I16</f>
        <v>509</v>
      </c>
      <c r="T16" s="2">
        <v>366</v>
      </c>
      <c r="U16" s="4">
        <v>52</v>
      </c>
      <c r="V16" s="20">
        <v>418</v>
      </c>
      <c r="W16" s="38">
        <f t="shared" si="7"/>
        <v>99</v>
      </c>
      <c r="X16" s="39">
        <f t="shared" si="7"/>
        <v>-8</v>
      </c>
      <c r="Y16" s="18">
        <f t="shared" si="7"/>
        <v>91</v>
      </c>
    </row>
    <row r="17" spans="1:25" ht="15">
      <c r="A17" s="26">
        <v>12</v>
      </c>
      <c r="B17" s="22" t="s">
        <v>8</v>
      </c>
      <c r="C17" s="2"/>
      <c r="D17" s="4"/>
      <c r="E17" s="4" t="s">
        <v>20</v>
      </c>
      <c r="F17" s="4">
        <v>188</v>
      </c>
      <c r="G17" s="4">
        <v>110</v>
      </c>
      <c r="H17" s="4">
        <f t="shared" si="3"/>
        <v>298</v>
      </c>
      <c r="I17" s="1">
        <f>H17</f>
        <v>298</v>
      </c>
      <c r="J17" s="2"/>
      <c r="K17" s="4"/>
      <c r="L17" s="4" t="s">
        <v>20</v>
      </c>
      <c r="M17" s="4">
        <v>46</v>
      </c>
      <c r="N17" s="4">
        <v>14</v>
      </c>
      <c r="O17" s="4">
        <f t="shared" si="4"/>
        <v>60</v>
      </c>
      <c r="P17" s="25">
        <f>O17</f>
        <v>60</v>
      </c>
      <c r="Q17" s="30">
        <f t="shared" si="5"/>
        <v>358</v>
      </c>
      <c r="R17" s="4" t="s">
        <v>20</v>
      </c>
      <c r="S17" s="1">
        <f t="shared" si="6"/>
        <v>358</v>
      </c>
      <c r="T17" s="2">
        <v>308</v>
      </c>
      <c r="U17" s="4" t="s">
        <v>20</v>
      </c>
      <c r="V17" s="1">
        <v>308</v>
      </c>
      <c r="W17" s="38">
        <f t="shared" si="0"/>
        <v>50</v>
      </c>
      <c r="X17" s="39" t="s">
        <v>20</v>
      </c>
      <c r="Y17" s="18">
        <f t="shared" si="2"/>
        <v>50</v>
      </c>
    </row>
    <row r="18" spans="1:25" ht="15">
      <c r="A18" s="26">
        <v>13</v>
      </c>
      <c r="B18" s="22" t="s">
        <v>9</v>
      </c>
      <c r="C18" s="2">
        <v>8</v>
      </c>
      <c r="D18" s="4">
        <v>4</v>
      </c>
      <c r="E18" s="4">
        <f>SUM(C18:D18)</f>
        <v>12</v>
      </c>
      <c r="F18" s="4">
        <v>143</v>
      </c>
      <c r="G18" s="4">
        <v>90</v>
      </c>
      <c r="H18" s="4">
        <f t="shared" si="3"/>
        <v>233</v>
      </c>
      <c r="I18" s="1">
        <f>E18+H18</f>
        <v>245</v>
      </c>
      <c r="J18" s="2">
        <v>2</v>
      </c>
      <c r="K18" s="4">
        <v>0</v>
      </c>
      <c r="L18" s="4">
        <f>SUM(J18:K18)</f>
        <v>2</v>
      </c>
      <c r="M18" s="4">
        <v>23</v>
      </c>
      <c r="N18" s="4">
        <v>13</v>
      </c>
      <c r="O18" s="4">
        <f t="shared" si="4"/>
        <v>36</v>
      </c>
      <c r="P18" s="25">
        <f>L18+O18</f>
        <v>38</v>
      </c>
      <c r="Q18" s="30">
        <f t="shared" si="5"/>
        <v>269</v>
      </c>
      <c r="R18" s="4">
        <f>C18+D18+J18+K18</f>
        <v>14</v>
      </c>
      <c r="S18" s="1">
        <f t="shared" si="6"/>
        <v>283</v>
      </c>
      <c r="T18" s="2">
        <v>234</v>
      </c>
      <c r="U18" s="4">
        <v>20</v>
      </c>
      <c r="V18" s="1">
        <v>254</v>
      </c>
      <c r="W18" s="38">
        <f t="shared" si="0"/>
        <v>35</v>
      </c>
      <c r="X18" s="39">
        <f t="shared" si="1"/>
        <v>-6</v>
      </c>
      <c r="Y18" s="18">
        <f t="shared" si="2"/>
        <v>29</v>
      </c>
    </row>
    <row r="19" spans="1:25" ht="15">
      <c r="A19" s="26">
        <v>14</v>
      </c>
      <c r="B19" s="22" t="s">
        <v>10</v>
      </c>
      <c r="C19" s="2">
        <v>8</v>
      </c>
      <c r="D19" s="4">
        <v>11</v>
      </c>
      <c r="E19" s="4">
        <f>SUM(C19:D19)</f>
        <v>19</v>
      </c>
      <c r="F19" s="4">
        <v>135</v>
      </c>
      <c r="G19" s="4">
        <v>102</v>
      </c>
      <c r="H19" s="4">
        <f t="shared" si="3"/>
        <v>237</v>
      </c>
      <c r="I19" s="1">
        <f>E19+H19</f>
        <v>256</v>
      </c>
      <c r="J19" s="2">
        <v>2</v>
      </c>
      <c r="K19" s="4">
        <v>1</v>
      </c>
      <c r="L19" s="4">
        <f>SUM(J19:K19)</f>
        <v>3</v>
      </c>
      <c r="M19" s="4">
        <v>25</v>
      </c>
      <c r="N19" s="4">
        <v>14</v>
      </c>
      <c r="O19" s="4">
        <f t="shared" si="4"/>
        <v>39</v>
      </c>
      <c r="P19" s="25">
        <f>L19+O19</f>
        <v>42</v>
      </c>
      <c r="Q19" s="30">
        <f t="shared" si="5"/>
        <v>276</v>
      </c>
      <c r="R19" s="4">
        <f>C19+D19+J19+K19</f>
        <v>22</v>
      </c>
      <c r="S19" s="1">
        <f t="shared" si="6"/>
        <v>298</v>
      </c>
      <c r="T19" s="2">
        <v>262</v>
      </c>
      <c r="U19" s="4">
        <v>26</v>
      </c>
      <c r="V19" s="1">
        <v>288</v>
      </c>
      <c r="W19" s="38">
        <f t="shared" si="0"/>
        <v>14</v>
      </c>
      <c r="X19" s="39">
        <f t="shared" si="1"/>
        <v>-4</v>
      </c>
      <c r="Y19" s="18">
        <f t="shared" si="2"/>
        <v>10</v>
      </c>
    </row>
    <row r="20" spans="1:25" ht="15">
      <c r="A20" s="26">
        <v>15</v>
      </c>
      <c r="B20" s="22" t="s">
        <v>12</v>
      </c>
      <c r="C20" s="2">
        <v>17</v>
      </c>
      <c r="D20" s="4">
        <v>16</v>
      </c>
      <c r="E20" s="4">
        <f>SUM(C20:D20)</f>
        <v>33</v>
      </c>
      <c r="F20" s="4">
        <v>154</v>
      </c>
      <c r="G20" s="4">
        <v>102</v>
      </c>
      <c r="H20" s="4">
        <f t="shared" si="3"/>
        <v>256</v>
      </c>
      <c r="I20" s="1">
        <f>E20+H20</f>
        <v>289</v>
      </c>
      <c r="J20" s="2">
        <v>4</v>
      </c>
      <c r="K20" s="4">
        <v>9</v>
      </c>
      <c r="L20" s="4">
        <f>SUM(J20:K20)</f>
        <v>13</v>
      </c>
      <c r="M20" s="4">
        <v>16</v>
      </c>
      <c r="N20" s="4">
        <v>11</v>
      </c>
      <c r="O20" s="4">
        <f t="shared" si="4"/>
        <v>27</v>
      </c>
      <c r="P20" s="25">
        <f>L20+O20</f>
        <v>40</v>
      </c>
      <c r="Q20" s="30">
        <f t="shared" si="5"/>
        <v>283</v>
      </c>
      <c r="R20" s="4">
        <f>C20+D20+J20+K20</f>
        <v>46</v>
      </c>
      <c r="S20" s="1">
        <f t="shared" si="6"/>
        <v>329</v>
      </c>
      <c r="T20" s="2">
        <v>258</v>
      </c>
      <c r="U20" s="4">
        <v>56</v>
      </c>
      <c r="V20" s="1">
        <v>314</v>
      </c>
      <c r="W20" s="38">
        <f t="shared" si="0"/>
        <v>25</v>
      </c>
      <c r="X20" s="39">
        <f t="shared" si="1"/>
        <v>-10</v>
      </c>
      <c r="Y20" s="18">
        <f t="shared" si="2"/>
        <v>15</v>
      </c>
    </row>
    <row r="21" spans="1:25" ht="15">
      <c r="A21" s="26">
        <v>16</v>
      </c>
      <c r="B21" s="22" t="s">
        <v>13</v>
      </c>
      <c r="C21" s="2">
        <v>21</v>
      </c>
      <c r="D21" s="4">
        <v>18</v>
      </c>
      <c r="E21" s="4">
        <f>SUM(C21:D21)</f>
        <v>39</v>
      </c>
      <c r="F21" s="4">
        <v>143</v>
      </c>
      <c r="G21" s="4">
        <v>88</v>
      </c>
      <c r="H21" s="4">
        <f t="shared" si="3"/>
        <v>231</v>
      </c>
      <c r="I21" s="1">
        <f>E21+H21</f>
        <v>270</v>
      </c>
      <c r="J21" s="2">
        <v>4</v>
      </c>
      <c r="K21" s="4">
        <v>3</v>
      </c>
      <c r="L21" s="4">
        <f>SUM(J21:K21)</f>
        <v>7</v>
      </c>
      <c r="M21" s="4">
        <v>29</v>
      </c>
      <c r="N21" s="4">
        <v>14</v>
      </c>
      <c r="O21" s="4">
        <f t="shared" si="4"/>
        <v>43</v>
      </c>
      <c r="P21" s="25">
        <f>L21+O21</f>
        <v>50</v>
      </c>
      <c r="Q21" s="30">
        <f t="shared" si="5"/>
        <v>274</v>
      </c>
      <c r="R21" s="4">
        <f>C21+D21+J21+K21</f>
        <v>46</v>
      </c>
      <c r="S21" s="1">
        <f t="shared" si="6"/>
        <v>320</v>
      </c>
      <c r="T21" s="2">
        <v>235</v>
      </c>
      <c r="U21" s="4">
        <v>34</v>
      </c>
      <c r="V21" s="1">
        <v>269</v>
      </c>
      <c r="W21" s="38">
        <f t="shared" si="0"/>
        <v>39</v>
      </c>
      <c r="X21" s="39">
        <f t="shared" si="1"/>
        <v>12</v>
      </c>
      <c r="Y21" s="18">
        <f t="shared" si="2"/>
        <v>51</v>
      </c>
    </row>
    <row r="22" spans="1:25" ht="15">
      <c r="A22" s="26">
        <v>17</v>
      </c>
      <c r="B22" s="22" t="s">
        <v>28</v>
      </c>
      <c r="C22" s="2">
        <v>19</v>
      </c>
      <c r="D22" s="4">
        <v>12</v>
      </c>
      <c r="E22" s="4">
        <f>SUM(C22:D22)</f>
        <v>31</v>
      </c>
      <c r="F22" s="4">
        <v>149</v>
      </c>
      <c r="G22" s="4">
        <v>79</v>
      </c>
      <c r="H22" s="4">
        <f t="shared" si="3"/>
        <v>228</v>
      </c>
      <c r="I22" s="1">
        <f>E22+H22</f>
        <v>259</v>
      </c>
      <c r="J22" s="2">
        <v>3</v>
      </c>
      <c r="K22" s="4">
        <v>1</v>
      </c>
      <c r="L22" s="4">
        <f>SUM(J22:K22)</f>
        <v>4</v>
      </c>
      <c r="M22" s="4">
        <v>28</v>
      </c>
      <c r="N22" s="4">
        <v>13</v>
      </c>
      <c r="O22" s="4">
        <f t="shared" si="4"/>
        <v>41</v>
      </c>
      <c r="P22" s="25">
        <f>L22+O22</f>
        <v>45</v>
      </c>
      <c r="Q22" s="30">
        <f t="shared" si="5"/>
        <v>269</v>
      </c>
      <c r="R22" s="4">
        <f>C22+D22+J22+K22</f>
        <v>35</v>
      </c>
      <c r="S22" s="1">
        <f t="shared" si="6"/>
        <v>304</v>
      </c>
      <c r="T22" s="2">
        <v>260</v>
      </c>
      <c r="U22" s="4">
        <v>59</v>
      </c>
      <c r="V22" s="1">
        <v>319</v>
      </c>
      <c r="W22" s="38">
        <f t="shared" si="0"/>
        <v>9</v>
      </c>
      <c r="X22" s="39">
        <f t="shared" si="1"/>
        <v>-24</v>
      </c>
      <c r="Y22" s="18">
        <f t="shared" si="2"/>
        <v>-15</v>
      </c>
    </row>
    <row r="23" spans="1:25" ht="7.5" customHeight="1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6"/>
    </row>
    <row r="24" spans="1:25" ht="15">
      <c r="A24" s="82" t="s">
        <v>24</v>
      </c>
      <c r="B24" s="83"/>
      <c r="C24" s="23">
        <f>SUM(C6:C22)</f>
        <v>171</v>
      </c>
      <c r="D24" s="23">
        <f aca="true" t="shared" si="8" ref="D24:Y24">SUM(D6:D22)</f>
        <v>154</v>
      </c>
      <c r="E24" s="23">
        <f t="shared" si="8"/>
        <v>325</v>
      </c>
      <c r="F24" s="23">
        <f t="shared" si="8"/>
        <v>2712</v>
      </c>
      <c r="G24" s="23">
        <f t="shared" si="8"/>
        <v>1638</v>
      </c>
      <c r="H24" s="23">
        <f t="shared" si="8"/>
        <v>4350</v>
      </c>
      <c r="I24" s="23">
        <f t="shared" si="8"/>
        <v>4675</v>
      </c>
      <c r="J24" s="23">
        <f t="shared" si="8"/>
        <v>120</v>
      </c>
      <c r="K24" s="23">
        <f t="shared" si="8"/>
        <v>82</v>
      </c>
      <c r="L24" s="23">
        <f t="shared" si="8"/>
        <v>202</v>
      </c>
      <c r="M24" s="23">
        <f t="shared" si="8"/>
        <v>757</v>
      </c>
      <c r="N24" s="23">
        <f t="shared" si="8"/>
        <v>365</v>
      </c>
      <c r="O24" s="23">
        <f t="shared" si="8"/>
        <v>1122</v>
      </c>
      <c r="P24" s="23">
        <f t="shared" si="8"/>
        <v>1324</v>
      </c>
      <c r="Q24" s="31">
        <f t="shared" si="8"/>
        <v>5472</v>
      </c>
      <c r="R24" s="23">
        <f t="shared" si="8"/>
        <v>527</v>
      </c>
      <c r="S24" s="23">
        <f t="shared" si="8"/>
        <v>5999</v>
      </c>
      <c r="T24" s="36">
        <f t="shared" si="8"/>
        <v>5021</v>
      </c>
      <c r="U24" s="23">
        <f t="shared" si="8"/>
        <v>563</v>
      </c>
      <c r="V24" s="37">
        <f t="shared" si="8"/>
        <v>5584</v>
      </c>
      <c r="W24" s="23">
        <f t="shared" si="8"/>
        <v>166</v>
      </c>
      <c r="X24" s="23">
        <f t="shared" si="8"/>
        <v>4</v>
      </c>
      <c r="Y24" s="24">
        <f t="shared" si="8"/>
        <v>130</v>
      </c>
    </row>
    <row r="25" spans="1:25" ht="15.75" thickBot="1">
      <c r="A25" s="103" t="s">
        <v>44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5"/>
    </row>
    <row r="26" spans="1:25" ht="15.75" customHeight="1">
      <c r="A26" s="68" t="s">
        <v>27</v>
      </c>
      <c r="B26" s="69"/>
      <c r="C26" s="11">
        <f>C24/13</f>
        <v>13.153846153846153</v>
      </c>
      <c r="D26" s="11">
        <f>D24/13</f>
        <v>11.846153846153847</v>
      </c>
      <c r="E26" s="11">
        <f>E24/13</f>
        <v>25</v>
      </c>
      <c r="F26" s="12">
        <f>F24/16</f>
        <v>169.5</v>
      </c>
      <c r="G26" s="11">
        <f>G24/16</f>
        <v>102.375</v>
      </c>
      <c r="H26" s="13">
        <f>H24/16</f>
        <v>271.875</v>
      </c>
      <c r="I26" s="67"/>
      <c r="J26" s="76" t="s">
        <v>45</v>
      </c>
      <c r="K26" s="77"/>
      <c r="L26" s="77"/>
      <c r="M26" s="77"/>
      <c r="N26" s="77"/>
      <c r="O26" s="77"/>
      <c r="P26" s="78"/>
      <c r="Q26" s="51">
        <f>Q24-Q8</f>
        <v>5187</v>
      </c>
      <c r="R26" s="47">
        <f>R24</f>
        <v>527</v>
      </c>
      <c r="S26" s="70">
        <f>S24-S8</f>
        <v>5714</v>
      </c>
      <c r="T26" s="51">
        <f>T24</f>
        <v>5021</v>
      </c>
      <c r="U26" s="47">
        <f>U24-U10</f>
        <v>523</v>
      </c>
      <c r="V26" s="47">
        <f>V24-V8</f>
        <v>5584</v>
      </c>
      <c r="W26" s="51">
        <f>Q26-T26</f>
        <v>166</v>
      </c>
      <c r="X26" s="47">
        <f>R26-U26</f>
        <v>4</v>
      </c>
      <c r="Y26" s="49">
        <f>S26-V26</f>
        <v>130</v>
      </c>
    </row>
    <row r="27" spans="1:25" ht="30" customHeight="1" thickBot="1">
      <c r="A27" s="90" t="s">
        <v>32</v>
      </c>
      <c r="B27" s="91"/>
      <c r="C27" s="91"/>
      <c r="D27" s="14">
        <f>C26/D26</f>
        <v>1.1103896103896103</v>
      </c>
      <c r="E27" s="15"/>
      <c r="F27" s="16"/>
      <c r="G27" s="14">
        <f>F26/G26</f>
        <v>1.6556776556776556</v>
      </c>
      <c r="H27" s="17"/>
      <c r="I27" s="67"/>
      <c r="J27" s="79"/>
      <c r="K27" s="80"/>
      <c r="L27" s="80"/>
      <c r="M27" s="80"/>
      <c r="N27" s="80"/>
      <c r="O27" s="80"/>
      <c r="P27" s="81"/>
      <c r="Q27" s="52"/>
      <c r="R27" s="48"/>
      <c r="S27" s="71"/>
      <c r="T27" s="52"/>
      <c r="U27" s="48"/>
      <c r="V27" s="48"/>
      <c r="W27" s="52"/>
      <c r="X27" s="48"/>
      <c r="Y27" s="50"/>
    </row>
    <row r="28" spans="1:25" ht="15">
      <c r="A28" s="64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6"/>
    </row>
    <row r="29" spans="1:25" ht="30" customHeight="1">
      <c r="A29" s="98" t="s">
        <v>41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100"/>
    </row>
    <row r="30" spans="1:25" ht="30" customHeight="1">
      <c r="A30" s="98" t="s">
        <v>42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100"/>
    </row>
    <row r="31" spans="1:25" ht="15">
      <c r="A31" s="93" t="s">
        <v>29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5"/>
    </row>
    <row r="32" spans="1:25" ht="15.75" thickBot="1">
      <c r="A32" s="72">
        <v>41597</v>
      </c>
      <c r="B32" s="73"/>
      <c r="C32" s="27"/>
      <c r="D32" s="27"/>
      <c r="E32" s="27"/>
      <c r="F32" s="27"/>
      <c r="G32" s="27"/>
      <c r="H32" s="28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9"/>
    </row>
    <row r="33" ht="15.75" thickTop="1"/>
  </sheetData>
  <sheetProtection/>
  <mergeCells count="51">
    <mergeCell ref="Q2:Y2"/>
    <mergeCell ref="A29:Y29"/>
    <mergeCell ref="A30:Y30"/>
    <mergeCell ref="E4:E5"/>
    <mergeCell ref="H4:H5"/>
    <mergeCell ref="N4:N5"/>
    <mergeCell ref="P4:P5"/>
    <mergeCell ref="Q3:S3"/>
    <mergeCell ref="T4:T5"/>
    <mergeCell ref="M4:M5"/>
    <mergeCell ref="A27:C27"/>
    <mergeCell ref="F4:F5"/>
    <mergeCell ref="G4:G5"/>
    <mergeCell ref="Q4:Q5"/>
    <mergeCell ref="A31:Y31"/>
    <mergeCell ref="Z4:Z5"/>
    <mergeCell ref="V4:V5"/>
    <mergeCell ref="S4:S5"/>
    <mergeCell ref="W3:Y4"/>
    <mergeCell ref="U4:U5"/>
    <mergeCell ref="T3:V3"/>
    <mergeCell ref="A32:B32"/>
    <mergeCell ref="O4:O5"/>
    <mergeCell ref="L4:L5"/>
    <mergeCell ref="R4:R5"/>
    <mergeCell ref="C4:C5"/>
    <mergeCell ref="D4:D5"/>
    <mergeCell ref="J26:P27"/>
    <mergeCell ref="Q26:Q27"/>
    <mergeCell ref="A24:B24"/>
    <mergeCell ref="J4:J5"/>
    <mergeCell ref="A28:Y28"/>
    <mergeCell ref="A25:Y25"/>
    <mergeCell ref="I26:I27"/>
    <mergeCell ref="A26:B26"/>
    <mergeCell ref="A23:Y23"/>
    <mergeCell ref="R26:R27"/>
    <mergeCell ref="S26:S27"/>
    <mergeCell ref="T26:T27"/>
    <mergeCell ref="U26:U27"/>
    <mergeCell ref="V26:V27"/>
    <mergeCell ref="A1:Y1"/>
    <mergeCell ref="X26:X27"/>
    <mergeCell ref="Y26:Y27"/>
    <mergeCell ref="W26:W27"/>
    <mergeCell ref="I4:I5"/>
    <mergeCell ref="C2:I2"/>
    <mergeCell ref="J2:P2"/>
    <mergeCell ref="T8:V8"/>
    <mergeCell ref="W8:Y8"/>
    <mergeCell ref="K4:K5"/>
  </mergeCells>
  <printOptions gridLines="1" horizontalCentered="1" verticalCentered="1"/>
  <pageMargins left="0.1968503937007874" right="0.1968503937007874" top="0.15748031496062992" bottom="0.15748031496062992" header="0.31496062992125984" footer="0.31496062992125984"/>
  <pageSetup horizontalDpi="300" verticalDpi="300" orientation="landscape" paperSize="9" r:id="rId1"/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2012-11-20T19:11:58Z</cp:lastPrinted>
  <dcterms:created xsi:type="dcterms:W3CDTF">2010-10-02T07:21:24Z</dcterms:created>
  <dcterms:modified xsi:type="dcterms:W3CDTF">2013-11-19T23:28:47Z</dcterms:modified>
  <cp:category/>
  <cp:version/>
  <cp:contentType/>
  <cp:contentStatus/>
</cp:coreProperties>
</file>